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A\SWEEET\Modules\"/>
    </mc:Choice>
  </mc:AlternateContent>
  <xr:revisionPtr revIDLastSave="0" documentId="13_ncr:1_{07FF7B58-A522-44B6-AC6E-BC1874FFC57D}" xr6:coauthVersionLast="47" xr6:coauthVersionMax="47" xr10:uidLastSave="{00000000-0000-0000-0000-000000000000}"/>
  <bookViews>
    <workbookView xWindow="-108" yWindow="-108" windowWidth="23256" windowHeight="12576" activeTab="3" xr2:uid="{35E65491-EFEF-435C-8295-D1CA413875AA}"/>
  </bookViews>
  <sheets>
    <sheet name="Sensitivity Report 1" sheetId="2" r:id="rId1"/>
    <sheet name="Sensitivity Report 2" sheetId="4" r:id="rId2"/>
    <sheet name="3 generators" sheetId="1" r:id="rId3"/>
    <sheet name="2 generators" sheetId="3" r:id="rId4"/>
  </sheets>
  <definedNames>
    <definedName name="solver_adj" localSheetId="3" hidden="1">'2 generators'!$C$17:$C$21</definedName>
    <definedName name="solver_adj" localSheetId="2" hidden="1">'3 generators'!$C$16:$C$21</definedName>
    <definedName name="solver_cvg" localSheetId="3" hidden="1">0.00000001</definedName>
    <definedName name="solver_cvg" localSheetId="2" hidden="1">0.00000001</definedName>
    <definedName name="solver_drv" localSheetId="3" hidden="1">1</definedName>
    <definedName name="solver_drv" localSheetId="2" hidden="1">1</definedName>
    <definedName name="solver_eng" localSheetId="3" hidden="1">1</definedName>
    <definedName name="solver_eng" localSheetId="2" hidden="1">1</definedName>
    <definedName name="solver_est" localSheetId="3" hidden="1">1</definedName>
    <definedName name="solver_est" localSheetId="2" hidden="1">1</definedName>
    <definedName name="solver_itr" localSheetId="3" hidden="1">2147483647</definedName>
    <definedName name="solver_itr" localSheetId="2" hidden="1">2147483647</definedName>
    <definedName name="solver_lhs1" localSheetId="3" hidden="1">'2 generators'!$C$12</definedName>
    <definedName name="solver_lhs1" localSheetId="2" hidden="1">'3 generators'!$C$12</definedName>
    <definedName name="solver_lhs10" localSheetId="3" hidden="1">'2 generators'!$C$47</definedName>
    <definedName name="solver_lhs10" localSheetId="2" hidden="1">'3 generators'!$C$47</definedName>
    <definedName name="solver_lhs2" localSheetId="3" hidden="1">'2 generators'!$C$17:$C$18</definedName>
    <definedName name="solver_lhs2" localSheetId="2" hidden="1">'3 generators'!$C$16:$C$18</definedName>
    <definedName name="solver_lhs3" localSheetId="3" hidden="1">'2 generators'!$C$19</definedName>
    <definedName name="solver_lhs3" localSheetId="2" hidden="1">'3 generators'!$C$19</definedName>
    <definedName name="solver_lhs4" localSheetId="3" hidden="1">'2 generators'!$C$19:$C$21</definedName>
    <definedName name="solver_lhs4" localSheetId="2" hidden="1">'3 generators'!$C$19:$C$21</definedName>
    <definedName name="solver_lhs5" localSheetId="3" hidden="1">'2 generators'!$C$19:$C$21</definedName>
    <definedName name="solver_lhs5" localSheetId="2" hidden="1">'3 generators'!$C$19:$C$21</definedName>
    <definedName name="solver_lhs6" localSheetId="3" hidden="1">'2 generators'!$C$37:$C$39</definedName>
    <definedName name="solver_lhs6" localSheetId="2" hidden="1">'3 generators'!$C$37:$C$39</definedName>
    <definedName name="solver_lhs7" localSheetId="3" hidden="1">'2 generators'!$C$43</definedName>
    <definedName name="solver_lhs7" localSheetId="2" hidden="1">'3 generators'!$C$43</definedName>
    <definedName name="solver_lhs8" localSheetId="3" hidden="1">'2 generators'!$C$44</definedName>
    <definedName name="solver_lhs8" localSheetId="2" hidden="1">'3 generators'!$C$44</definedName>
    <definedName name="solver_lhs9" localSheetId="3" hidden="1">'2 generators'!$C$47</definedName>
    <definedName name="solver_lhs9" localSheetId="2" hidden="1">'3 generators'!$C$47</definedName>
    <definedName name="solver_lin" localSheetId="3" hidden="1">2</definedName>
    <definedName name="solver_lin" localSheetId="2" hidden="1">2</definedName>
    <definedName name="solver_mip" localSheetId="3" hidden="1">2147483647</definedName>
    <definedName name="solver_mip" localSheetId="2" hidden="1">2147483647</definedName>
    <definedName name="solver_mni" localSheetId="3" hidden="1">30</definedName>
    <definedName name="solver_mni" localSheetId="2" hidden="1">30</definedName>
    <definedName name="solver_mrt" localSheetId="3" hidden="1">0.075</definedName>
    <definedName name="solver_mrt" localSheetId="2" hidden="1">0.075</definedName>
    <definedName name="solver_msl" localSheetId="3" hidden="1">2</definedName>
    <definedName name="solver_msl" localSheetId="2" hidden="1">2</definedName>
    <definedName name="solver_neg" localSheetId="3" hidden="1">2</definedName>
    <definedName name="solver_neg" localSheetId="2" hidden="1">2</definedName>
    <definedName name="solver_nod" localSheetId="3" hidden="1">2147483647</definedName>
    <definedName name="solver_nod" localSheetId="2" hidden="1">2147483647</definedName>
    <definedName name="solver_num" localSheetId="3" hidden="1">8</definedName>
    <definedName name="solver_num" localSheetId="2" hidden="1">8</definedName>
    <definedName name="solver_nwt" localSheetId="3" hidden="1">1</definedName>
    <definedName name="solver_nwt" localSheetId="2" hidden="1">1</definedName>
    <definedName name="solver_opt" localSheetId="3" hidden="1">'2 generators'!$C$2</definedName>
    <definedName name="solver_opt" localSheetId="2" hidden="1">'3 generators'!$C$2</definedName>
    <definedName name="solver_pre" localSheetId="3" hidden="1">0.0000000001</definedName>
    <definedName name="solver_pre" localSheetId="2" hidden="1">0.0000000001</definedName>
    <definedName name="solver_rbv" localSheetId="3" hidden="1">2</definedName>
    <definedName name="solver_rbv" localSheetId="2" hidden="1">2</definedName>
    <definedName name="solver_rel1" localSheetId="3" hidden="1">2</definedName>
    <definedName name="solver_rel1" localSheetId="2" hidden="1">2</definedName>
    <definedName name="solver_rel10" localSheetId="3" hidden="1">3</definedName>
    <definedName name="solver_rel10" localSheetId="2" hidden="1">3</definedName>
    <definedName name="solver_rel2" localSheetId="3" hidden="1">3</definedName>
    <definedName name="solver_rel2" localSheetId="2" hidden="1">3</definedName>
    <definedName name="solver_rel3" localSheetId="3" hidden="1">2</definedName>
    <definedName name="solver_rel3" localSheetId="2" hidden="1">2</definedName>
    <definedName name="solver_rel4" localSheetId="3" hidden="1">1</definedName>
    <definedName name="solver_rel4" localSheetId="2" hidden="1">1</definedName>
    <definedName name="solver_rel5" localSheetId="3" hidden="1">3</definedName>
    <definedName name="solver_rel5" localSheetId="2" hidden="1">3</definedName>
    <definedName name="solver_rel6" localSheetId="3" hidden="1">2</definedName>
    <definedName name="solver_rel6" localSheetId="2" hidden="1">2</definedName>
    <definedName name="solver_rel7" localSheetId="3" hidden="1">1</definedName>
    <definedName name="solver_rel7" localSheetId="2" hidden="1">1</definedName>
    <definedName name="solver_rel8" localSheetId="3" hidden="1">1</definedName>
    <definedName name="solver_rel8" localSheetId="2" hidden="1">1</definedName>
    <definedName name="solver_rel9" localSheetId="3" hidden="1">1</definedName>
    <definedName name="solver_rel9" localSheetId="2" hidden="1">1</definedName>
    <definedName name="solver_rhs1" localSheetId="3" hidden="1">'2 generators'!$C$11</definedName>
    <definedName name="solver_rhs1" localSheetId="2" hidden="1">'3 generators'!$C$11</definedName>
    <definedName name="solver_rhs10" localSheetId="3" hidden="1">'2 generators'!$D$47</definedName>
    <definedName name="solver_rhs10" localSheetId="2" hidden="1">'3 generators'!$D$47</definedName>
    <definedName name="solver_rhs2" localSheetId="3" hidden="1">'2 generators'!$D$17:$D$18</definedName>
    <definedName name="solver_rhs2" localSheetId="2" hidden="1">'3 generators'!$D$16:$D$18</definedName>
    <definedName name="solver_rhs3" localSheetId="3" hidden="1">0</definedName>
    <definedName name="solver_rhs3" localSheetId="2" hidden="1">0</definedName>
    <definedName name="solver_rhs4" localSheetId="3" hidden="1">'2 generators'!$E$19:$E$21</definedName>
    <definedName name="solver_rhs4" localSheetId="2" hidden="1">'3 generators'!$E$19:$E$21</definedName>
    <definedName name="solver_rhs5" localSheetId="3" hidden="1">'2 generators'!$D$19:$D$21</definedName>
    <definedName name="solver_rhs5" localSheetId="2" hidden="1">'3 generators'!$D$19:$D$21</definedName>
    <definedName name="solver_rhs6" localSheetId="3" hidden="1">'2 generators'!$C$31:$C$33</definedName>
    <definedName name="solver_rhs6" localSheetId="2" hidden="1">'3 generators'!$C$31:$C$33</definedName>
    <definedName name="solver_rhs7" localSheetId="3" hidden="1">'2 generators'!$E$43</definedName>
    <definedName name="solver_rhs7" localSheetId="2" hidden="1">'3 generators'!$E$43</definedName>
    <definedName name="solver_rhs8" localSheetId="3" hidden="1">'2 generators'!$E$43</definedName>
    <definedName name="solver_rhs8" localSheetId="2" hidden="1">'3 generators'!$E$43</definedName>
    <definedName name="solver_rhs9" localSheetId="3" hidden="1">'2 generators'!$C$48</definedName>
    <definedName name="solver_rhs9" localSheetId="2" hidden="1">'3 generators'!$C$48</definedName>
    <definedName name="solver_rlx" localSheetId="3" hidden="1">2</definedName>
    <definedName name="solver_rlx" localSheetId="2" hidden="1">2</definedName>
    <definedName name="solver_rsd" localSheetId="3" hidden="1">0</definedName>
    <definedName name="solver_rsd" localSheetId="2" hidden="1">0</definedName>
    <definedName name="solver_scl" localSheetId="3" hidden="1">2</definedName>
    <definedName name="solver_scl" localSheetId="2" hidden="1">2</definedName>
    <definedName name="solver_sho" localSheetId="3" hidden="1">2</definedName>
    <definedName name="solver_sho" localSheetId="2" hidden="1">2</definedName>
    <definedName name="solver_ssz" localSheetId="3" hidden="1">100</definedName>
    <definedName name="solver_ssz" localSheetId="2" hidden="1">100</definedName>
    <definedName name="solver_tim" localSheetId="3" hidden="1">2147483647</definedName>
    <definedName name="solver_tim" localSheetId="2" hidden="1">2147483647</definedName>
    <definedName name="solver_tol" localSheetId="3" hidden="1">0.01</definedName>
    <definedName name="solver_tol" localSheetId="2" hidden="1">0.01</definedName>
    <definedName name="solver_typ" localSheetId="3" hidden="1">2</definedName>
    <definedName name="solver_typ" localSheetId="2" hidden="1">2</definedName>
    <definedName name="solver_val" localSheetId="3" hidden="1">0</definedName>
    <definedName name="solver_val" localSheetId="2" hidden="1">0</definedName>
    <definedName name="solver_ver" localSheetId="3" hidden="1">3</definedName>
    <definedName name="solver_ver" localSheetId="2" hidden="1">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3" l="1"/>
  <c r="C45" i="3"/>
  <c r="C44" i="3"/>
  <c r="C43" i="3"/>
  <c r="C39" i="3"/>
  <c r="C38" i="3"/>
  <c r="C37" i="3"/>
  <c r="E21" i="3"/>
  <c r="D21" i="3"/>
  <c r="E20" i="3"/>
  <c r="D20" i="3"/>
  <c r="E19" i="3"/>
  <c r="D19" i="3"/>
  <c r="C12" i="3"/>
  <c r="C8" i="3"/>
  <c r="C7" i="3"/>
  <c r="C2" i="3"/>
  <c r="C46" i="1"/>
  <c r="C45" i="1"/>
  <c r="C44" i="1"/>
  <c r="C43" i="1"/>
  <c r="C39" i="1"/>
  <c r="C38" i="1"/>
  <c r="C37" i="1"/>
  <c r="E21" i="1"/>
  <c r="D21" i="1"/>
  <c r="E20" i="1"/>
  <c r="D20" i="1"/>
  <c r="E19" i="1"/>
  <c r="D19" i="1"/>
  <c r="C12" i="1"/>
  <c r="C11" i="1"/>
  <c r="C8" i="1"/>
  <c r="C7" i="1"/>
  <c r="C6" i="1"/>
  <c r="C2" i="1"/>
</calcChain>
</file>

<file path=xl/sharedStrings.xml><?xml version="1.0" encoding="utf-8"?>
<sst xmlns="http://schemas.openxmlformats.org/spreadsheetml/2006/main" count="142" uniqueCount="67">
  <si>
    <t>Total cost ($/h):</t>
  </si>
  <si>
    <t>Cost($/h)</t>
  </si>
  <si>
    <t>Generator 1:</t>
  </si>
  <si>
    <t>Generator 2:</t>
  </si>
  <si>
    <t>Generator 3:</t>
  </si>
  <si>
    <t xml:space="preserve">Required delivery (MW): </t>
  </si>
  <si>
    <t>Planned delivery (MW):</t>
  </si>
  <si>
    <t>Power= P_gen_i (MW)</t>
  </si>
  <si>
    <t>Lower bound</t>
  </si>
  <si>
    <t>Upper bound</t>
  </si>
  <si>
    <t>theta_1:</t>
  </si>
  <si>
    <t>theta_2:</t>
  </si>
  <si>
    <t>theta_3:</t>
  </si>
  <si>
    <t>100[Bx]</t>
  </si>
  <si>
    <t>(MW)</t>
  </si>
  <si>
    <t>P_load_1</t>
  </si>
  <si>
    <t>P_load_2</t>
  </si>
  <si>
    <t>P_load_3</t>
  </si>
  <si>
    <t>DC power flow formulation</t>
  </si>
  <si>
    <t>Bus_1</t>
  </si>
  <si>
    <t>Bus_2</t>
  </si>
  <si>
    <t>Bus_3</t>
  </si>
  <si>
    <t>Line Reactance (ohms)</t>
  </si>
  <si>
    <t>Transmision Limit</t>
  </si>
  <si>
    <t>P_flow_12</t>
  </si>
  <si>
    <t>P_flow_21</t>
  </si>
  <si>
    <t>p_flow_13</t>
  </si>
  <si>
    <t>p_flow_23</t>
  </si>
  <si>
    <t>Microsoft Excel 16.0 Sensitivity Report</t>
  </si>
  <si>
    <t>Worksheet: [Excel Template_Jay.xlsx]Sheet 1</t>
  </si>
  <si>
    <t>Report Created: 6/19/2021 5:04:55 PM</t>
  </si>
  <si>
    <t>Variable Cells</t>
  </si>
  <si>
    <t>Cell</t>
  </si>
  <si>
    <t>Name</t>
  </si>
  <si>
    <t>Final</t>
  </si>
  <si>
    <t>Value</t>
  </si>
  <si>
    <t>Reduced</t>
  </si>
  <si>
    <t>Gradient</t>
  </si>
  <si>
    <t>Constraints</t>
  </si>
  <si>
    <t>Lagrange</t>
  </si>
  <si>
    <t>Multiplier</t>
  </si>
  <si>
    <t>$C$16</t>
  </si>
  <si>
    <t>Generator 1: Power= P_gen_i (MW)</t>
  </si>
  <si>
    <t>$C$17</t>
  </si>
  <si>
    <t>Generator 2: Power= P_gen_i (MW)</t>
  </si>
  <si>
    <t>$C$18</t>
  </si>
  <si>
    <t>Generator 3: Power= P_gen_i (MW)</t>
  </si>
  <si>
    <t>$C$19</t>
  </si>
  <si>
    <t>theta_1: Power= P_gen_i (MW)</t>
  </si>
  <si>
    <t>$C$20</t>
  </si>
  <si>
    <t>theta_2: Power= P_gen_i (MW)</t>
  </si>
  <si>
    <t>$C$21</t>
  </si>
  <si>
    <t>theta_3: Power= P_gen_i (MW)</t>
  </si>
  <si>
    <t>$C$12</t>
  </si>
  <si>
    <t>Planned delivery (MW): Cost($/h)</t>
  </si>
  <si>
    <t>$C$37</t>
  </si>
  <si>
    <t>Bus_1 DC power flow formulation</t>
  </si>
  <si>
    <t>$C$38</t>
  </si>
  <si>
    <t>Bus_2 DC power flow formulation</t>
  </si>
  <si>
    <t>$C$39</t>
  </si>
  <si>
    <t>Bus_3 DC power flow formulation</t>
  </si>
  <si>
    <t>$C$43</t>
  </si>
  <si>
    <t>P_flow_12 (MW)</t>
  </si>
  <si>
    <t>$C$44</t>
  </si>
  <si>
    <t>P_flow_21 (MW)</t>
  </si>
  <si>
    <t>Worksheet: [Excel Template_Jay.xlsx]Sheet 2</t>
  </si>
  <si>
    <t>Report Created: 6/19/2021 5:10:00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</si>
</sst>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12"/>
      <color indexed="1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0" xfId="0" applyFont="1"/>
    <xf numFmtId="0" fontId="0" fillId="0" borderId="16" xfId="0" applyFill="1" applyBorder="1" applyAlignment="1"/>
    <xf numFmtId="0" fontId="0" fillId="0" borderId="17" xfId="0" applyFill="1" applyBorder="1" applyAlignment="1"/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20" xfId="0" applyFill="1" applyBorder="1" applyAlignment="1"/>
    <xf numFmtId="0" fontId="0" fillId="0" borderId="21" xfId="0" applyFill="1" applyBorder="1" applyAlignment="1"/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FCFD6-9607-4860-8F5A-735907ACE893}">
  <dimension ref="A1:E24"/>
  <sheetViews>
    <sheetView showGridLines="0" workbookViewId="0"/>
  </sheetViews>
  <sheetFormatPr defaultRowHeight="15.6" x14ac:dyDescent="0.3"/>
  <cols>
    <col min="1" max="1" width="2.19921875" customWidth="1"/>
    <col min="2" max="2" width="6" bestFit="1" customWidth="1"/>
    <col min="3" max="3" width="30.8984375" bestFit="1" customWidth="1"/>
    <col min="4" max="4" width="11.8984375" bestFit="1" customWidth="1"/>
    <col min="5" max="5" width="12.5" bestFit="1" customWidth="1"/>
  </cols>
  <sheetData>
    <row r="1" spans="1:5" x14ac:dyDescent="0.3">
      <c r="A1" s="15" t="s">
        <v>28</v>
      </c>
    </row>
    <row r="2" spans="1:5" x14ac:dyDescent="0.3">
      <c r="A2" s="15" t="s">
        <v>29</v>
      </c>
    </row>
    <row r="3" spans="1:5" x14ac:dyDescent="0.3">
      <c r="A3" s="15" t="s">
        <v>30</v>
      </c>
    </row>
    <row r="6" spans="1:5" ht="16.2" thickBot="1" x14ac:dyDescent="0.35">
      <c r="A6" t="s">
        <v>31</v>
      </c>
    </row>
    <row r="7" spans="1:5" x14ac:dyDescent="0.3">
      <c r="B7" s="18"/>
      <c r="C7" s="18"/>
      <c r="D7" s="18" t="s">
        <v>34</v>
      </c>
      <c r="E7" s="18" t="s">
        <v>36</v>
      </c>
    </row>
    <row r="8" spans="1:5" ht="16.2" thickBot="1" x14ac:dyDescent="0.35">
      <c r="B8" s="19" t="s">
        <v>32</v>
      </c>
      <c r="C8" s="19" t="s">
        <v>33</v>
      </c>
      <c r="D8" s="19" t="s">
        <v>35</v>
      </c>
      <c r="E8" s="19" t="s">
        <v>37</v>
      </c>
    </row>
    <row r="9" spans="1:5" x14ac:dyDescent="0.3">
      <c r="B9" s="16" t="s">
        <v>41</v>
      </c>
      <c r="C9" s="16" t="s">
        <v>42</v>
      </c>
      <c r="D9" s="16">
        <v>56.923076923076927</v>
      </c>
      <c r="E9" s="16">
        <v>0</v>
      </c>
    </row>
    <row r="10" spans="1:5" x14ac:dyDescent="0.3">
      <c r="B10" s="16" t="s">
        <v>43</v>
      </c>
      <c r="C10" s="16" t="s">
        <v>44</v>
      </c>
      <c r="D10" s="16">
        <v>863.07692307692298</v>
      </c>
      <c r="E10" s="16">
        <v>0</v>
      </c>
    </row>
    <row r="11" spans="1:5" x14ac:dyDescent="0.3">
      <c r="B11" s="16" t="s">
        <v>45</v>
      </c>
      <c r="C11" s="16" t="s">
        <v>46</v>
      </c>
      <c r="D11" s="16">
        <v>0</v>
      </c>
      <c r="E11" s="16">
        <v>7.6923333681546247E-2</v>
      </c>
    </row>
    <row r="12" spans="1:5" x14ac:dyDescent="0.3">
      <c r="B12" s="16" t="s">
        <v>47</v>
      </c>
      <c r="C12" s="16" t="s">
        <v>48</v>
      </c>
      <c r="D12" s="16">
        <v>0</v>
      </c>
      <c r="E12" s="16">
        <v>0</v>
      </c>
    </row>
    <row r="13" spans="1:5" x14ac:dyDescent="0.3">
      <c r="B13" s="16" t="s">
        <v>49</v>
      </c>
      <c r="C13" s="16" t="s">
        <v>50</v>
      </c>
      <c r="D13" s="16">
        <v>0.21000000000000002</v>
      </c>
      <c r="E13" s="16">
        <v>0</v>
      </c>
    </row>
    <row r="14" spans="1:5" ht="16.2" thickBot="1" x14ac:dyDescent="0.35">
      <c r="B14" s="17" t="s">
        <v>51</v>
      </c>
      <c r="C14" s="17" t="s">
        <v>52</v>
      </c>
      <c r="D14" s="17">
        <v>3.8461538461538464E-3</v>
      </c>
      <c r="E14" s="17">
        <v>0</v>
      </c>
    </row>
    <row r="16" spans="1:5" ht="16.2" thickBot="1" x14ac:dyDescent="0.35">
      <c r="A16" t="s">
        <v>38</v>
      </c>
    </row>
    <row r="17" spans="2:5" x14ac:dyDescent="0.3">
      <c r="B17" s="18"/>
      <c r="C17" s="18"/>
      <c r="D17" s="18" t="s">
        <v>34</v>
      </c>
      <c r="E17" s="18" t="s">
        <v>39</v>
      </c>
    </row>
    <row r="18" spans="2:5" ht="16.2" thickBot="1" x14ac:dyDescent="0.35">
      <c r="B18" s="19" t="s">
        <v>32</v>
      </c>
      <c r="C18" s="19" t="s">
        <v>33</v>
      </c>
      <c r="D18" s="19" t="s">
        <v>35</v>
      </c>
      <c r="E18" s="19" t="s">
        <v>40</v>
      </c>
    </row>
    <row r="19" spans="2:5" x14ac:dyDescent="0.3">
      <c r="B19" s="16" t="s">
        <v>53</v>
      </c>
      <c r="C19" s="16" t="s">
        <v>54</v>
      </c>
      <c r="D19" s="16">
        <v>919.99999999999989</v>
      </c>
      <c r="E19" s="16">
        <v>0</v>
      </c>
    </row>
    <row r="20" spans="2:5" x14ac:dyDescent="0.3">
      <c r="B20" s="16" t="s">
        <v>55</v>
      </c>
      <c r="C20" s="16" t="s">
        <v>56</v>
      </c>
      <c r="D20" s="16">
        <v>270</v>
      </c>
      <c r="E20" s="16">
        <v>7.9200000762939453</v>
      </c>
    </row>
    <row r="21" spans="2:5" x14ac:dyDescent="0.3">
      <c r="B21" s="16" t="s">
        <v>57</v>
      </c>
      <c r="C21" s="16" t="s">
        <v>58</v>
      </c>
      <c r="D21" s="16">
        <v>549.99999999999977</v>
      </c>
      <c r="E21" s="16">
        <v>7.8499999046325684</v>
      </c>
    </row>
    <row r="22" spans="2:5" x14ac:dyDescent="0.3">
      <c r="B22" s="16" t="s">
        <v>59</v>
      </c>
      <c r="C22" s="16" t="s">
        <v>60</v>
      </c>
      <c r="D22" s="16">
        <v>100.00000000000001</v>
      </c>
      <c r="E22" s="16">
        <v>7.8930769333472623</v>
      </c>
    </row>
    <row r="23" spans="2:5" x14ac:dyDescent="0.3">
      <c r="B23" s="16" t="s">
        <v>61</v>
      </c>
      <c r="C23" s="16" t="s">
        <v>62</v>
      </c>
      <c r="D23" s="16">
        <v>-210.00000000000003</v>
      </c>
      <c r="E23" s="16">
        <v>0</v>
      </c>
    </row>
    <row r="24" spans="2:5" ht="16.2" thickBot="1" x14ac:dyDescent="0.35">
      <c r="B24" s="17" t="s">
        <v>63</v>
      </c>
      <c r="C24" s="17" t="s">
        <v>64</v>
      </c>
      <c r="D24" s="17">
        <v>210.00000000000003</v>
      </c>
      <c r="E24" s="17">
        <v>-9.1538686018724391E-2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5E97D-A1BD-4B68-BA3D-2856B78F1A51}">
  <dimension ref="A1:E23"/>
  <sheetViews>
    <sheetView showGridLines="0" workbookViewId="0"/>
  </sheetViews>
  <sheetFormatPr defaultRowHeight="15.6" x14ac:dyDescent="0.3"/>
  <cols>
    <col min="1" max="1" width="2.19921875" customWidth="1"/>
    <col min="2" max="2" width="6" bestFit="1" customWidth="1"/>
    <col min="3" max="3" width="30.8984375" bestFit="1" customWidth="1"/>
    <col min="4" max="4" width="5.8984375" bestFit="1" customWidth="1"/>
    <col min="5" max="5" width="12.5" bestFit="1" customWidth="1"/>
  </cols>
  <sheetData>
    <row r="1" spans="1:5" x14ac:dyDescent="0.3">
      <c r="A1" s="15" t="s">
        <v>28</v>
      </c>
    </row>
    <row r="2" spans="1:5" x14ac:dyDescent="0.3">
      <c r="A2" s="15" t="s">
        <v>65</v>
      </c>
    </row>
    <row r="3" spans="1:5" x14ac:dyDescent="0.3">
      <c r="A3" s="15" t="s">
        <v>66</v>
      </c>
    </row>
    <row r="6" spans="1:5" ht="16.2" thickBot="1" x14ac:dyDescent="0.35">
      <c r="A6" t="s">
        <v>31</v>
      </c>
    </row>
    <row r="7" spans="1:5" x14ac:dyDescent="0.3">
      <c r="B7" s="26"/>
      <c r="C7" s="26"/>
      <c r="D7" s="26" t="s">
        <v>34</v>
      </c>
      <c r="E7" s="26" t="s">
        <v>36</v>
      </c>
    </row>
    <row r="8" spans="1:5" ht="16.2" thickBot="1" x14ac:dyDescent="0.35">
      <c r="B8" s="27" t="s">
        <v>32</v>
      </c>
      <c r="C8" s="27" t="s">
        <v>33</v>
      </c>
      <c r="D8" s="27" t="s">
        <v>35</v>
      </c>
      <c r="E8" s="27" t="s">
        <v>37</v>
      </c>
    </row>
    <row r="9" spans="1:5" x14ac:dyDescent="0.3">
      <c r="B9" s="24" t="s">
        <v>43</v>
      </c>
      <c r="C9" s="24" t="s">
        <v>44</v>
      </c>
      <c r="D9" s="24">
        <v>827.5</v>
      </c>
      <c r="E9" s="24">
        <v>0</v>
      </c>
    </row>
    <row r="10" spans="1:5" x14ac:dyDescent="0.3">
      <c r="B10" s="24" t="s">
        <v>45</v>
      </c>
      <c r="C10" s="24" t="s">
        <v>46</v>
      </c>
      <c r="D10" s="24">
        <v>92.499999999999943</v>
      </c>
      <c r="E10" s="24">
        <v>0</v>
      </c>
    </row>
    <row r="11" spans="1:5" x14ac:dyDescent="0.3">
      <c r="B11" s="24" t="s">
        <v>47</v>
      </c>
      <c r="C11" s="24" t="s">
        <v>48</v>
      </c>
      <c r="D11" s="24">
        <v>0</v>
      </c>
      <c r="E11" s="24">
        <v>0</v>
      </c>
    </row>
    <row r="12" spans="1:5" x14ac:dyDescent="0.3">
      <c r="B12" s="24" t="s">
        <v>49</v>
      </c>
      <c r="C12" s="24" t="s">
        <v>50</v>
      </c>
      <c r="D12" s="24">
        <v>0.21000000000000002</v>
      </c>
      <c r="E12" s="24">
        <v>0</v>
      </c>
    </row>
    <row r="13" spans="1:5" ht="16.2" thickBot="1" x14ac:dyDescent="0.35">
      <c r="B13" s="25" t="s">
        <v>51</v>
      </c>
      <c r="C13" s="25" t="s">
        <v>52</v>
      </c>
      <c r="D13" s="25">
        <v>7.4999999999999983E-2</v>
      </c>
      <c r="E13" s="25">
        <v>0</v>
      </c>
    </row>
    <row r="15" spans="1:5" ht="16.2" thickBot="1" x14ac:dyDescent="0.35">
      <c r="A15" t="s">
        <v>38</v>
      </c>
    </row>
    <row r="16" spans="1:5" x14ac:dyDescent="0.3">
      <c r="B16" s="26"/>
      <c r="C16" s="26"/>
      <c r="D16" s="26" t="s">
        <v>34</v>
      </c>
      <c r="E16" s="26" t="s">
        <v>39</v>
      </c>
    </row>
    <row r="17" spans="2:5" ht="16.2" thickBot="1" x14ac:dyDescent="0.35">
      <c r="B17" s="27" t="s">
        <v>32</v>
      </c>
      <c r="C17" s="27" t="s">
        <v>33</v>
      </c>
      <c r="D17" s="27" t="s">
        <v>35</v>
      </c>
      <c r="E17" s="27" t="s">
        <v>40</v>
      </c>
    </row>
    <row r="18" spans="2:5" x14ac:dyDescent="0.3">
      <c r="B18" s="24" t="s">
        <v>53</v>
      </c>
      <c r="C18" s="24" t="s">
        <v>54</v>
      </c>
      <c r="D18" s="24">
        <v>920</v>
      </c>
      <c r="E18" s="24">
        <v>0</v>
      </c>
    </row>
    <row r="19" spans="2:5" x14ac:dyDescent="0.3">
      <c r="B19" s="24" t="s">
        <v>55</v>
      </c>
      <c r="C19" s="24" t="s">
        <v>56</v>
      </c>
      <c r="D19" s="24">
        <v>270</v>
      </c>
      <c r="E19" s="24">
        <v>8.0449997186660767</v>
      </c>
    </row>
    <row r="20" spans="2:5" x14ac:dyDescent="0.3">
      <c r="B20" s="24" t="s">
        <v>57</v>
      </c>
      <c r="C20" s="24" t="s">
        <v>58</v>
      </c>
      <c r="D20" s="24">
        <v>550</v>
      </c>
      <c r="E20" s="24">
        <v>7.8499999046325684</v>
      </c>
    </row>
    <row r="21" spans="2:5" x14ac:dyDescent="0.3">
      <c r="B21" s="24" t="s">
        <v>59</v>
      </c>
      <c r="C21" s="24" t="s">
        <v>60</v>
      </c>
      <c r="D21" s="24">
        <v>99.999999999999986</v>
      </c>
      <c r="E21" s="24">
        <v>7.9699997901916504</v>
      </c>
    </row>
    <row r="22" spans="2:5" x14ac:dyDescent="0.3">
      <c r="B22" s="24" t="s">
        <v>61</v>
      </c>
      <c r="C22" s="24" t="s">
        <v>62</v>
      </c>
      <c r="D22" s="24">
        <v>-210.00000000000003</v>
      </c>
      <c r="E22" s="24">
        <v>0</v>
      </c>
    </row>
    <row r="23" spans="2:5" ht="16.2" thickBot="1" x14ac:dyDescent="0.35">
      <c r="B23" s="25" t="s">
        <v>63</v>
      </c>
      <c r="C23" s="25" t="s">
        <v>64</v>
      </c>
      <c r="D23" s="25">
        <v>210.00000000000003</v>
      </c>
      <c r="E23" s="25">
        <v>-0.25499975681304932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164CE-268E-4B10-85D5-F5A922C5647F}">
  <dimension ref="B2:E50"/>
  <sheetViews>
    <sheetView zoomScale="57" zoomScaleNormal="82" workbookViewId="0">
      <selection activeCell="H32" sqref="H32"/>
    </sheetView>
  </sheetViews>
  <sheetFormatPr defaultColWidth="10.796875" defaultRowHeight="15.6" x14ac:dyDescent="0.3"/>
  <cols>
    <col min="1" max="1" width="8.69921875" style="3" customWidth="1"/>
    <col min="2" max="2" width="24.69921875" style="3" bestFit="1" customWidth="1"/>
    <col min="3" max="5" width="23.796875" style="3" customWidth="1"/>
    <col min="6" max="6" width="24" style="3" customWidth="1"/>
    <col min="7" max="7" width="21.19921875" style="3" customWidth="1"/>
    <col min="8" max="16384" width="10.796875" style="3"/>
  </cols>
  <sheetData>
    <row r="2" spans="2:5" x14ac:dyDescent="0.3">
      <c r="B2" s="1" t="s">
        <v>0</v>
      </c>
      <c r="C2" s="2">
        <f>SUM(C6:C8)</f>
        <v>7225.9846153846138</v>
      </c>
    </row>
    <row r="5" spans="2:5" x14ac:dyDescent="0.3">
      <c r="B5" s="4"/>
      <c r="C5" s="5" t="s">
        <v>1</v>
      </c>
    </row>
    <row r="6" spans="2:5" x14ac:dyDescent="0.3">
      <c r="B6" s="6" t="s">
        <v>2</v>
      </c>
      <c r="C6" s="7">
        <f>7.92*C16</f>
        <v>450.83076923076925</v>
      </c>
    </row>
    <row r="7" spans="2:5" x14ac:dyDescent="0.3">
      <c r="B7" s="6" t="s">
        <v>3</v>
      </c>
      <c r="C7" s="7">
        <f>7.85*C17</f>
        <v>6775.1538461538448</v>
      </c>
    </row>
    <row r="8" spans="2:5" x14ac:dyDescent="0.3">
      <c r="B8" s="8" t="s">
        <v>4</v>
      </c>
      <c r="C8" s="9">
        <f>7.97*C18</f>
        <v>0</v>
      </c>
    </row>
    <row r="11" spans="2:5" x14ac:dyDescent="0.3">
      <c r="B11" s="4" t="s">
        <v>5</v>
      </c>
      <c r="C11" s="5">
        <f>SUM(C31:C33)</f>
        <v>920</v>
      </c>
    </row>
    <row r="12" spans="2:5" x14ac:dyDescent="0.3">
      <c r="B12" s="8" t="s">
        <v>6</v>
      </c>
      <c r="C12" s="9">
        <f>SUM(C16:C18)</f>
        <v>919.99999999999989</v>
      </c>
    </row>
    <row r="15" spans="2:5" x14ac:dyDescent="0.3">
      <c r="B15" s="4"/>
      <c r="C15" s="10" t="s">
        <v>7</v>
      </c>
      <c r="D15" s="10" t="s">
        <v>8</v>
      </c>
      <c r="E15" s="5" t="s">
        <v>9</v>
      </c>
    </row>
    <row r="16" spans="2:5" x14ac:dyDescent="0.3">
      <c r="B16" s="6" t="s">
        <v>2</v>
      </c>
      <c r="C16" s="3">
        <v>56.923076923076927</v>
      </c>
      <c r="D16" s="3">
        <v>0</v>
      </c>
      <c r="E16" s="7"/>
    </row>
    <row r="17" spans="2:5" x14ac:dyDescent="0.3">
      <c r="B17" s="6" t="s">
        <v>3</v>
      </c>
      <c r="C17" s="3">
        <v>863.07692307692298</v>
      </c>
      <c r="D17" s="3">
        <v>0</v>
      </c>
      <c r="E17" s="7"/>
    </row>
    <row r="18" spans="2:5" x14ac:dyDescent="0.3">
      <c r="B18" s="6" t="s">
        <v>4</v>
      </c>
      <c r="C18" s="3">
        <v>0</v>
      </c>
      <c r="D18" s="3">
        <v>0</v>
      </c>
      <c r="E18" s="7"/>
    </row>
    <row r="19" spans="2:5" x14ac:dyDescent="0.3">
      <c r="B19" s="6" t="s">
        <v>10</v>
      </c>
      <c r="C19" s="3">
        <v>0</v>
      </c>
      <c r="D19" s="3">
        <f>-PI()</f>
        <v>-3.1415926535897931</v>
      </c>
      <c r="E19" s="7">
        <f>PI()</f>
        <v>3.1415926535897931</v>
      </c>
    </row>
    <row r="20" spans="2:5" x14ac:dyDescent="0.3">
      <c r="B20" s="6" t="s">
        <v>11</v>
      </c>
      <c r="C20" s="3">
        <v>0.21000000000000002</v>
      </c>
      <c r="D20" s="3">
        <f>-PI()</f>
        <v>-3.1415926535897931</v>
      </c>
      <c r="E20" s="7">
        <f>PI()</f>
        <v>3.1415926535897931</v>
      </c>
    </row>
    <row r="21" spans="2:5" x14ac:dyDescent="0.3">
      <c r="B21" s="8" t="s">
        <v>12</v>
      </c>
      <c r="C21" s="11">
        <v>3.8461538461538464E-3</v>
      </c>
      <c r="D21" s="11">
        <f>-PI()</f>
        <v>-3.1415926535897931</v>
      </c>
      <c r="E21" s="9">
        <f>PI()</f>
        <v>3.1415926535897931</v>
      </c>
    </row>
    <row r="24" spans="2:5" x14ac:dyDescent="0.3">
      <c r="B24" s="4" t="s">
        <v>13</v>
      </c>
      <c r="C24" s="10">
        <v>1</v>
      </c>
      <c r="D24" s="10">
        <v>2</v>
      </c>
      <c r="E24" s="5">
        <v>3</v>
      </c>
    </row>
    <row r="25" spans="2:5" x14ac:dyDescent="0.3">
      <c r="B25" s="6">
        <v>1</v>
      </c>
      <c r="C25" s="3">
        <v>1800</v>
      </c>
      <c r="D25" s="3">
        <v>-1000</v>
      </c>
      <c r="E25" s="7">
        <v>-800</v>
      </c>
    </row>
    <row r="26" spans="2:5" x14ac:dyDescent="0.3">
      <c r="B26" s="6">
        <v>2</v>
      </c>
      <c r="C26" s="3">
        <v>-1000</v>
      </c>
      <c r="D26" s="3">
        <v>1500</v>
      </c>
      <c r="E26" s="7">
        <v>-500</v>
      </c>
    </row>
    <row r="27" spans="2:5" x14ac:dyDescent="0.3">
      <c r="B27" s="8">
        <v>3</v>
      </c>
      <c r="C27" s="11">
        <v>-800</v>
      </c>
      <c r="D27" s="11">
        <v>-500</v>
      </c>
      <c r="E27" s="9">
        <v>1300</v>
      </c>
    </row>
    <row r="30" spans="2:5" x14ac:dyDescent="0.3">
      <c r="B30" s="4"/>
      <c r="C30" s="5" t="s">
        <v>14</v>
      </c>
    </row>
    <row r="31" spans="2:5" x14ac:dyDescent="0.3">
      <c r="B31" s="6" t="s">
        <v>15</v>
      </c>
      <c r="C31" s="7">
        <v>270</v>
      </c>
    </row>
    <row r="32" spans="2:5" x14ac:dyDescent="0.3">
      <c r="B32" s="6" t="s">
        <v>16</v>
      </c>
      <c r="C32" s="7">
        <v>550</v>
      </c>
    </row>
    <row r="33" spans="2:5" x14ac:dyDescent="0.3">
      <c r="B33" s="8" t="s">
        <v>17</v>
      </c>
      <c r="C33" s="9">
        <v>100</v>
      </c>
    </row>
    <row r="36" spans="2:5" x14ac:dyDescent="0.3">
      <c r="B36" s="4"/>
      <c r="C36" s="5" t="s">
        <v>18</v>
      </c>
    </row>
    <row r="37" spans="2:5" x14ac:dyDescent="0.3">
      <c r="B37" s="6" t="s">
        <v>19</v>
      </c>
      <c r="C37" s="7">
        <f>-(C25*C19+D25*C20+E25*C21-C16)</f>
        <v>270</v>
      </c>
    </row>
    <row r="38" spans="2:5" x14ac:dyDescent="0.3">
      <c r="B38" s="6" t="s">
        <v>20</v>
      </c>
      <c r="C38" s="7">
        <f>-(C19*C26+C20*D26+C21*E26-C17)</f>
        <v>549.99999999999977</v>
      </c>
    </row>
    <row r="39" spans="2:5" x14ac:dyDescent="0.3">
      <c r="B39" s="8" t="s">
        <v>21</v>
      </c>
      <c r="C39" s="9">
        <f>-(C19*C27+C20*D27+C21*E27-C18)</f>
        <v>100.00000000000001</v>
      </c>
    </row>
    <row r="42" spans="2:5" x14ac:dyDescent="0.3">
      <c r="B42" s="4"/>
      <c r="C42" s="10" t="s">
        <v>14</v>
      </c>
      <c r="D42" s="5" t="s">
        <v>22</v>
      </c>
      <c r="E42" s="12" t="s">
        <v>23</v>
      </c>
    </row>
    <row r="43" spans="2:5" x14ac:dyDescent="0.3">
      <c r="B43" s="6" t="s">
        <v>24</v>
      </c>
      <c r="C43" s="3">
        <f>100*(1/D43)*(C19-C20)</f>
        <v>-210.00000000000003</v>
      </c>
      <c r="D43" s="7">
        <v>0.1</v>
      </c>
      <c r="E43" s="13">
        <v>210</v>
      </c>
    </row>
    <row r="44" spans="2:5" x14ac:dyDescent="0.3">
      <c r="B44" s="6" t="s">
        <v>25</v>
      </c>
      <c r="C44" s="3">
        <f>100*(1/D43)*(C20-C19)</f>
        <v>210.00000000000003</v>
      </c>
      <c r="D44" s="7"/>
      <c r="E44" s="13">
        <v>210</v>
      </c>
    </row>
    <row r="45" spans="2:5" x14ac:dyDescent="0.3">
      <c r="B45" s="6" t="s">
        <v>26</v>
      </c>
      <c r="C45" s="3">
        <f>100*(1/D45)*(C19-C21)</f>
        <v>-3.0769230769230771</v>
      </c>
      <c r="D45" s="7">
        <v>0.125</v>
      </c>
      <c r="E45" s="13"/>
    </row>
    <row r="46" spans="2:5" x14ac:dyDescent="0.3">
      <c r="B46" s="8" t="s">
        <v>27</v>
      </c>
      <c r="C46" s="11">
        <f>100*(1/D46)*(C20-C21)</f>
        <v>103.07692307692309</v>
      </c>
      <c r="D46" s="9">
        <v>0.2</v>
      </c>
      <c r="E46" s="14"/>
    </row>
    <row r="48" spans="2:5" x14ac:dyDescent="0.3">
      <c r="B48" s="4"/>
      <c r="C48" s="5"/>
    </row>
    <row r="49" spans="2:3" x14ac:dyDescent="0.3">
      <c r="B49" s="6"/>
      <c r="C49" s="7"/>
    </row>
    <row r="50" spans="2:3" x14ac:dyDescent="0.3">
      <c r="B50" s="8"/>
      <c r="C50" s="9"/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6DDA1-BE3A-4250-831B-BABC91BB485D}">
  <dimension ref="B2:E50"/>
  <sheetViews>
    <sheetView tabSelected="1" zoomScale="89" zoomScaleNormal="55" workbookViewId="0">
      <selection activeCell="C14" sqref="C14"/>
    </sheetView>
  </sheetViews>
  <sheetFormatPr defaultColWidth="10.796875" defaultRowHeight="15.6" x14ac:dyDescent="0.3"/>
  <cols>
    <col min="1" max="1" width="8.69921875" style="3" customWidth="1"/>
    <col min="2" max="2" width="26.5" style="3" bestFit="1" customWidth="1"/>
    <col min="3" max="3" width="27.5" style="3" bestFit="1" customWidth="1"/>
    <col min="4" max="5" width="23.796875" style="3" customWidth="1"/>
    <col min="6" max="6" width="24" style="3" customWidth="1"/>
    <col min="7" max="7" width="21.19921875" style="3" customWidth="1"/>
    <col min="8" max="16384" width="10.796875" style="3"/>
  </cols>
  <sheetData>
    <row r="2" spans="2:5" x14ac:dyDescent="0.3">
      <c r="B2" s="1" t="s">
        <v>0</v>
      </c>
      <c r="C2" s="20">
        <f>SUM(C7:C8)</f>
        <v>7233.0999999999995</v>
      </c>
    </row>
    <row r="5" spans="2:5" x14ac:dyDescent="0.3">
      <c r="B5" s="4"/>
      <c r="C5" s="5" t="s">
        <v>1</v>
      </c>
    </row>
    <row r="6" spans="2:5" x14ac:dyDescent="0.3">
      <c r="B6" s="6"/>
      <c r="C6" s="7"/>
    </row>
    <row r="7" spans="2:5" x14ac:dyDescent="0.3">
      <c r="B7" s="6" t="s">
        <v>3</v>
      </c>
      <c r="C7" s="7">
        <f>7.85*C17</f>
        <v>6495.875</v>
      </c>
    </row>
    <row r="8" spans="2:5" x14ac:dyDescent="0.3">
      <c r="B8" s="8" t="s">
        <v>4</v>
      </c>
      <c r="C8" s="9">
        <f>7.97*C18</f>
        <v>737.22499999999957</v>
      </c>
    </row>
    <row r="11" spans="2:5" x14ac:dyDescent="0.3">
      <c r="B11" s="4" t="s">
        <v>5</v>
      </c>
      <c r="C11" s="5">
        <v>920</v>
      </c>
    </row>
    <row r="12" spans="2:5" x14ac:dyDescent="0.3">
      <c r="B12" s="8" t="s">
        <v>6</v>
      </c>
      <c r="C12" s="9">
        <f>SUM(C17:C18)</f>
        <v>920</v>
      </c>
    </row>
    <row r="15" spans="2:5" x14ac:dyDescent="0.3">
      <c r="B15" s="4"/>
      <c r="C15" s="10" t="s">
        <v>7</v>
      </c>
      <c r="D15" s="10" t="s">
        <v>8</v>
      </c>
      <c r="E15" s="5" t="s">
        <v>9</v>
      </c>
    </row>
    <row r="16" spans="2:5" x14ac:dyDescent="0.3">
      <c r="B16" s="6"/>
      <c r="E16" s="7"/>
    </row>
    <row r="17" spans="2:5" x14ac:dyDescent="0.3">
      <c r="B17" s="6" t="s">
        <v>3</v>
      </c>
      <c r="C17" s="3">
        <v>827.5</v>
      </c>
      <c r="D17" s="3">
        <v>0</v>
      </c>
      <c r="E17" s="7"/>
    </row>
    <row r="18" spans="2:5" x14ac:dyDescent="0.3">
      <c r="B18" s="6" t="s">
        <v>4</v>
      </c>
      <c r="C18" s="3">
        <v>92.499999999999943</v>
      </c>
      <c r="D18" s="3">
        <v>0</v>
      </c>
      <c r="E18" s="7"/>
    </row>
    <row r="19" spans="2:5" x14ac:dyDescent="0.3">
      <c r="B19" s="6" t="s">
        <v>10</v>
      </c>
      <c r="C19" s="3">
        <v>0</v>
      </c>
      <c r="D19" s="3">
        <f>-PI()</f>
        <v>-3.1415926535897931</v>
      </c>
      <c r="E19" s="7">
        <f>PI()</f>
        <v>3.1415926535897931</v>
      </c>
    </row>
    <row r="20" spans="2:5" x14ac:dyDescent="0.3">
      <c r="B20" s="6" t="s">
        <v>11</v>
      </c>
      <c r="C20" s="3">
        <v>0.21000000000000002</v>
      </c>
      <c r="D20" s="3">
        <f>-PI()</f>
        <v>-3.1415926535897931</v>
      </c>
      <c r="E20" s="7">
        <f>PI()</f>
        <v>3.1415926535897931</v>
      </c>
    </row>
    <row r="21" spans="2:5" x14ac:dyDescent="0.3">
      <c r="B21" s="8" t="s">
        <v>12</v>
      </c>
      <c r="C21" s="11">
        <v>7.4999999999999983E-2</v>
      </c>
      <c r="D21" s="11">
        <f>-PI()</f>
        <v>-3.1415926535897931</v>
      </c>
      <c r="E21" s="9">
        <f>PI()</f>
        <v>3.1415926535897931</v>
      </c>
    </row>
    <row r="24" spans="2:5" x14ac:dyDescent="0.3">
      <c r="B24" s="4" t="s">
        <v>13</v>
      </c>
      <c r="C24" s="10">
        <v>1</v>
      </c>
      <c r="D24" s="10">
        <v>2</v>
      </c>
      <c r="E24" s="5">
        <v>3</v>
      </c>
    </row>
    <row r="25" spans="2:5" x14ac:dyDescent="0.3">
      <c r="B25" s="6">
        <v>1</v>
      </c>
      <c r="C25" s="3">
        <v>1800</v>
      </c>
      <c r="D25" s="3">
        <v>-1000</v>
      </c>
      <c r="E25" s="7">
        <v>-800</v>
      </c>
    </row>
    <row r="26" spans="2:5" x14ac:dyDescent="0.3">
      <c r="B26" s="6">
        <v>2</v>
      </c>
      <c r="C26" s="23">
        <v>-1000</v>
      </c>
      <c r="D26" s="3">
        <v>1500</v>
      </c>
      <c r="E26" s="7">
        <v>-500</v>
      </c>
    </row>
    <row r="27" spans="2:5" x14ac:dyDescent="0.3">
      <c r="B27" s="8">
        <v>3</v>
      </c>
      <c r="C27" s="11">
        <v>-800</v>
      </c>
      <c r="D27" s="11">
        <v>-500</v>
      </c>
      <c r="E27" s="9">
        <v>1300</v>
      </c>
    </row>
    <row r="30" spans="2:5" x14ac:dyDescent="0.3">
      <c r="B30" s="4"/>
      <c r="C30" s="5" t="s">
        <v>14</v>
      </c>
    </row>
    <row r="31" spans="2:5" x14ac:dyDescent="0.3">
      <c r="B31" s="6" t="s">
        <v>15</v>
      </c>
      <c r="C31" s="7">
        <v>270</v>
      </c>
    </row>
    <row r="32" spans="2:5" x14ac:dyDescent="0.3">
      <c r="B32" s="6" t="s">
        <v>16</v>
      </c>
      <c r="C32" s="7">
        <v>550</v>
      </c>
    </row>
    <row r="33" spans="2:5" x14ac:dyDescent="0.3">
      <c r="B33" s="8" t="s">
        <v>17</v>
      </c>
      <c r="C33" s="9">
        <v>100</v>
      </c>
    </row>
    <row r="34" spans="2:5" x14ac:dyDescent="0.3">
      <c r="C34" s="21"/>
    </row>
    <row r="36" spans="2:5" x14ac:dyDescent="0.3">
      <c r="B36" s="4"/>
      <c r="C36" s="5" t="s">
        <v>18</v>
      </c>
    </row>
    <row r="37" spans="2:5" x14ac:dyDescent="0.3">
      <c r="B37" s="6" t="s">
        <v>19</v>
      </c>
      <c r="C37" s="7">
        <f>-(C25*C19+D25*C20+E25*C21)</f>
        <v>270</v>
      </c>
    </row>
    <row r="38" spans="2:5" x14ac:dyDescent="0.3">
      <c r="B38" s="6" t="s">
        <v>20</v>
      </c>
      <c r="C38" s="7">
        <f>-(C19*C26+C20*D26+C21*E26-C17)</f>
        <v>550</v>
      </c>
    </row>
    <row r="39" spans="2:5" x14ac:dyDescent="0.3">
      <c r="B39" s="8" t="s">
        <v>21</v>
      </c>
      <c r="C39" s="9">
        <f>-(C19*C27+C20*D27+C21*E27-C18)</f>
        <v>99.999999999999986</v>
      </c>
    </row>
    <row r="42" spans="2:5" x14ac:dyDescent="0.3">
      <c r="B42" s="4"/>
      <c r="C42" s="10" t="s">
        <v>14</v>
      </c>
      <c r="D42" s="5" t="s">
        <v>22</v>
      </c>
      <c r="E42" s="22" t="s">
        <v>23</v>
      </c>
    </row>
    <row r="43" spans="2:5" x14ac:dyDescent="0.3">
      <c r="B43" s="6" t="s">
        <v>24</v>
      </c>
      <c r="C43" s="3">
        <f>100*(1/D43)*(C19-C20)</f>
        <v>-210.00000000000003</v>
      </c>
      <c r="D43" s="7">
        <v>0.1</v>
      </c>
      <c r="E43" s="13">
        <v>210</v>
      </c>
    </row>
    <row r="44" spans="2:5" x14ac:dyDescent="0.3">
      <c r="B44" s="6" t="s">
        <v>25</v>
      </c>
      <c r="C44" s="3">
        <f>100*(1/D43)*(C20-C19)</f>
        <v>210.00000000000003</v>
      </c>
      <c r="D44" s="7"/>
      <c r="E44" s="13">
        <v>210</v>
      </c>
    </row>
    <row r="45" spans="2:5" x14ac:dyDescent="0.3">
      <c r="B45" s="6" t="s">
        <v>26</v>
      </c>
      <c r="C45" s="3">
        <f>100*(1/D45)*(C19-C21)</f>
        <v>-59.999999999999986</v>
      </c>
      <c r="D45" s="7">
        <v>0.125</v>
      </c>
      <c r="E45" s="13"/>
    </row>
    <row r="46" spans="2:5" x14ac:dyDescent="0.3">
      <c r="B46" s="8" t="s">
        <v>27</v>
      </c>
      <c r="C46" s="11">
        <f>100*(1/D46)*(C20-C21)</f>
        <v>67.500000000000014</v>
      </c>
      <c r="D46" s="9">
        <v>0.2</v>
      </c>
      <c r="E46" s="14"/>
    </row>
    <row r="48" spans="2:5" x14ac:dyDescent="0.3">
      <c r="B48" s="4"/>
      <c r="C48" s="5"/>
    </row>
    <row r="49" spans="2:3" x14ac:dyDescent="0.3">
      <c r="B49" s="6"/>
      <c r="C49" s="7"/>
    </row>
    <row r="50" spans="2:3" x14ac:dyDescent="0.3">
      <c r="B50" s="8"/>
      <c r="C50" s="9"/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Sensitivity Report 1</vt:lpstr>
      <vt:lpstr>Sensitivity Report 2</vt:lpstr>
      <vt:lpstr>3 generators</vt:lpstr>
      <vt:lpstr>2 generators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Ghodke</dc:creator>
  <cp:lastModifiedBy>Jay Ghodke</cp:lastModifiedBy>
  <dcterms:created xsi:type="dcterms:W3CDTF">2021-06-19T22:04:01Z</dcterms:created>
  <dcterms:modified xsi:type="dcterms:W3CDTF">2021-06-21T21:42:42Z</dcterms:modified>
</cp:coreProperties>
</file>